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0" yWindow="345" windowWidth="19005" windowHeight="8325"/>
  </bookViews>
  <sheets>
    <sheet name="Калькулятор роста капитала" sheetId="1" r:id="rId1"/>
  </sheets>
  <definedNames>
    <definedName name="interest">'Калькулятор роста капитала'!$H$3</definedName>
    <definedName name="monthly_deposit">'Калькулятор роста капитала'!$H$2</definedName>
  </definedNames>
  <calcPr calcId="145621"/>
</workbook>
</file>

<file path=xl/calcChain.xml><?xml version="1.0" encoding="utf-8"?>
<calcChain xmlns="http://schemas.openxmlformats.org/spreadsheetml/2006/main">
  <c r="O5" i="1" l="1"/>
  <c r="C5" i="1" l="1"/>
  <c r="D5" i="1" l="1"/>
  <c r="E5" i="1" s="1"/>
  <c r="F5" i="1" s="1"/>
  <c r="G5" i="1" s="1"/>
  <c r="H5" i="1" s="1"/>
  <c r="I5" i="1" s="1"/>
  <c r="O6" i="1"/>
  <c r="O7" i="1" s="1"/>
  <c r="O8" i="1" s="1"/>
  <c r="O9" i="1" s="1"/>
  <c r="O10" i="1" s="1"/>
  <c r="O11" i="1" s="1"/>
  <c r="O12" i="1" s="1"/>
  <c r="O13" i="1" s="1"/>
  <c r="O14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J5" i="1" l="1"/>
  <c r="K5" i="1" s="1"/>
  <c r="L5" i="1" s="1"/>
  <c r="M5" i="1" s="1"/>
  <c r="N5" i="1" s="1"/>
  <c r="Q5" i="1" s="1"/>
  <c r="C6" i="1" l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Q6" i="1" s="1"/>
  <c r="P5" i="1"/>
  <c r="C7" i="1" l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Q7" i="1" s="1"/>
  <c r="P6" i="1"/>
  <c r="C8" i="1" l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Q8" i="1" s="1"/>
  <c r="P7" i="1"/>
  <c r="C9" i="1" l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Q9" i="1" s="1"/>
  <c r="P8" i="1"/>
  <c r="C10" i="1" l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Q10" i="1" s="1"/>
  <c r="P9" i="1"/>
  <c r="C11" i="1" l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Q11" i="1" s="1"/>
  <c r="P10" i="1"/>
  <c r="C12" i="1" l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Q12" i="1" s="1"/>
  <c r="P11" i="1"/>
  <c r="C13" i="1" l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Q13" i="1" s="1"/>
  <c r="P12" i="1"/>
  <c r="C14" i="1" l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Q14" i="1" s="1"/>
  <c r="P13" i="1"/>
  <c r="C16" i="1" l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Q16" i="1" s="1"/>
  <c r="P14" i="1"/>
  <c r="C17" i="1" l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Q17" i="1" s="1"/>
  <c r="P16" i="1"/>
  <c r="C18" i="1" l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Q18" i="1" s="1"/>
  <c r="P17" i="1"/>
  <c r="C19" i="1" l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Q19" i="1" s="1"/>
  <c r="P18" i="1"/>
  <c r="C20" i="1" l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Q20" i="1" s="1"/>
  <c r="P19" i="1"/>
  <c r="C21" i="1" l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Q21" i="1" s="1"/>
  <c r="P20" i="1"/>
  <c r="C22" i="1" l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Q22" i="1" s="1"/>
  <c r="P21" i="1"/>
  <c r="C23" i="1" l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Q23" i="1" s="1"/>
  <c r="P22" i="1"/>
  <c r="C24" i="1" l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Q24" i="1" s="1"/>
  <c r="P23" i="1"/>
  <c r="C25" i="1" l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Q25" i="1" s="1"/>
  <c r="P24" i="1"/>
  <c r="C27" i="1" l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Q27" i="1" s="1"/>
  <c r="P25" i="1"/>
  <c r="C28" i="1" l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Q28" i="1" s="1"/>
  <c r="P27" i="1"/>
  <c r="C29" i="1" l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Q29" i="1" s="1"/>
  <c r="P28" i="1"/>
  <c r="C30" i="1" l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Q30" i="1" s="1"/>
  <c r="P29" i="1"/>
  <c r="C31" i="1" l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Q31" i="1" s="1"/>
  <c r="P30" i="1"/>
  <c r="C32" i="1" l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Q32" i="1" s="1"/>
  <c r="P31" i="1"/>
  <c r="C33" i="1" l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Q33" i="1" s="1"/>
  <c r="P32" i="1"/>
  <c r="C34" i="1" l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Q34" i="1" s="1"/>
  <c r="P33" i="1"/>
  <c r="C35" i="1" l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Q35" i="1" s="1"/>
  <c r="P34" i="1"/>
  <c r="C36" i="1" l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P35" i="1"/>
  <c r="P36" i="1" l="1"/>
  <c r="Q36" i="1"/>
</calcChain>
</file>

<file path=xl/sharedStrings.xml><?xml version="1.0" encoding="utf-8"?>
<sst xmlns="http://schemas.openxmlformats.org/spreadsheetml/2006/main" count="51" uniqueCount="51">
  <si>
    <t>Год 1</t>
  </si>
  <si>
    <t>Год 2</t>
  </si>
  <si>
    <t>Год 3</t>
  </si>
  <si>
    <t>Год 4</t>
  </si>
  <si>
    <t>Год 5</t>
  </si>
  <si>
    <t>Год 6</t>
  </si>
  <si>
    <t>Год 7</t>
  </si>
  <si>
    <t>Год 8</t>
  </si>
  <si>
    <t>Год 9</t>
  </si>
  <si>
    <t>Год 10</t>
  </si>
  <si>
    <t>Год 11</t>
  </si>
  <si>
    <t>Год 12</t>
  </si>
  <si>
    <t>Год 13</t>
  </si>
  <si>
    <t>Год 14</t>
  </si>
  <si>
    <t>Год 15</t>
  </si>
  <si>
    <t>Год 16</t>
  </si>
  <si>
    <t>Год 17</t>
  </si>
  <si>
    <t>Год 18</t>
  </si>
  <si>
    <t>Год 19</t>
  </si>
  <si>
    <t>Год 20</t>
  </si>
  <si>
    <t>Год 21</t>
  </si>
  <si>
    <t>Год 22</t>
  </si>
  <si>
    <t>Год 23</t>
  </si>
  <si>
    <t>Год 24</t>
  </si>
  <si>
    <t>Год 25</t>
  </si>
  <si>
    <t>Год 26</t>
  </si>
  <si>
    <t>Год 27</t>
  </si>
  <si>
    <t>Год 28</t>
  </si>
  <si>
    <t>Год 29</t>
  </si>
  <si>
    <t>Год 30</t>
  </si>
  <si>
    <t>Месяц 1</t>
  </si>
  <si>
    <t>Месяц 2</t>
  </si>
  <si>
    <t>Месяц 3</t>
  </si>
  <si>
    <t>Месяц 4</t>
  </si>
  <si>
    <t>Месяц 5</t>
  </si>
  <si>
    <t>Месяц 6</t>
  </si>
  <si>
    <t>Месяц 7</t>
  </si>
  <si>
    <t>Месяц 8</t>
  </si>
  <si>
    <t>Месяц 9</t>
  </si>
  <si>
    <t>Месяц 10</t>
  </si>
  <si>
    <t>Месяц 11</t>
  </si>
  <si>
    <t>Месяц 12</t>
  </si>
  <si>
    <t xml:space="preserve"> </t>
  </si>
  <si>
    <t>Итого Отложено</t>
  </si>
  <si>
    <t>Итого заработано на  %%</t>
  </si>
  <si>
    <t>ежемес. пассив. доход</t>
  </si>
  <si>
    <t>Ежемесячные сбережения / инвестиции</t>
  </si>
  <si>
    <t>Доходность сбережений / инвестиций</t>
  </si>
  <si>
    <t>в год</t>
  </si>
  <si>
    <t>в мес.</t>
  </si>
  <si>
    <t>Первоначальный капитал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</si>
</sst>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sz val="10"/>
      <color theme="1"/>
      <name val="Candara"/>
      <family val="2"/>
      <charset val="204"/>
    </font>
    <font>
      <b/>
      <sz val="10"/>
      <color theme="1"/>
      <name val="Candara"/>
      <family val="2"/>
      <charset val="204"/>
    </font>
    <font>
      <u val="singleAccounting"/>
      <sz val="10"/>
      <color theme="1"/>
      <name val="Candara"/>
      <family val="2"/>
      <charset val="204"/>
    </font>
    <font>
      <u/>
      <sz val="11"/>
      <color theme="10"/>
      <name val="Garamond"/>
      <family val="2"/>
      <scheme val="minor"/>
    </font>
    <font>
      <b/>
      <u/>
      <sz val="10"/>
      <color theme="10"/>
      <name val="Candara"/>
      <family val="2"/>
      <charset val="204"/>
    </font>
    <font>
      <b/>
      <sz val="10"/>
      <color rgb="FFFF0000"/>
      <name val="Candar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3" fillId="0" borderId="0" xfId="0" applyFont="1" applyAlignment="1">
      <alignment horizontal="left"/>
    </xf>
    <xf numFmtId="0" fontId="3" fillId="0" borderId="0" xfId="0" applyFont="1"/>
    <xf numFmtId="43" fontId="2" fillId="0" borderId="0" xfId="0" applyNumberFormat="1" applyFont="1" applyAlignment="1">
      <alignment shrinkToFit="1"/>
    </xf>
    <xf numFmtId="0" fontId="4" fillId="0" borderId="0" xfId="0" applyFont="1"/>
    <xf numFmtId="0" fontId="4" fillId="0" borderId="0" xfId="0" applyFont="1" applyAlignment="1">
      <alignment horizontal="right" shrinkToFit="1"/>
    </xf>
    <xf numFmtId="0" fontId="4" fillId="0" borderId="0" xfId="0" applyFont="1" applyAlignment="1">
      <alignment horizontal="right" wrapText="1"/>
    </xf>
    <xf numFmtId="164" fontId="2" fillId="0" borderId="0" xfId="1" applyNumberFormat="1" applyFont="1" applyAlignment="1" applyProtection="1">
      <alignment shrinkToFit="1"/>
      <protection hidden="1"/>
    </xf>
    <xf numFmtId="9" fontId="2" fillId="0" borderId="0" xfId="0" applyNumberFormat="1" applyFont="1"/>
    <xf numFmtId="164" fontId="2" fillId="0" borderId="0" xfId="1" applyNumberFormat="1" applyFont="1" applyAlignment="1">
      <alignment shrinkToFit="1"/>
    </xf>
    <xf numFmtId="0" fontId="6" fillId="0" borderId="0" xfId="2" applyFont="1" applyAlignment="1"/>
    <xf numFmtId="164" fontId="7" fillId="0" borderId="0" xfId="1" applyNumberFormat="1" applyFont="1" applyAlignment="1" applyProtection="1">
      <alignment shrinkToFit="1"/>
      <protection locked="0"/>
    </xf>
    <xf numFmtId="10" fontId="7" fillId="0" borderId="0" xfId="0" applyNumberFormat="1" applyFont="1" applyAlignment="1" applyProtection="1">
      <alignment shrinkToFit="1"/>
      <protection locked="0"/>
    </xf>
    <xf numFmtId="164" fontId="2" fillId="0" borderId="0" xfId="0" applyNumberFormat="1" applyFont="1" applyAlignment="1" applyProtection="1">
      <alignment shrinkToFit="1"/>
      <protection hidden="1"/>
    </xf>
    <xf numFmtId="0" fontId="2" fillId="0" borderId="0" xfId="0" applyFont="1" applyAlignment="1" applyProtection="1">
      <alignment shrinkToFit="1"/>
      <protection hidden="1"/>
    </xf>
    <xf numFmtId="8" fontId="2" fillId="0" borderId="0" xfId="0" applyNumberFormat="1" applyFont="1" applyAlignment="1">
      <alignment shrinkToFit="1"/>
    </xf>
    <xf numFmtId="164" fontId="7" fillId="2" borderId="0" xfId="1" applyNumberFormat="1" applyFont="1" applyFill="1" applyAlignment="1" applyProtection="1">
      <alignment shrinkToFit="1"/>
      <protection hidden="1"/>
    </xf>
    <xf numFmtId="0" fontId="2" fillId="0" borderId="0" xfId="0" applyFont="1" applyAlignment="1">
      <alignment horizontal="left" indent="1" shrinkToFit="1"/>
    </xf>
    <xf numFmtId="0" fontId="2" fillId="0" borderId="0" xfId="0" applyFont="1" applyAlignment="1">
      <alignment horizontal="left" inden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oneypapa.ru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76201</xdr:rowOff>
    </xdr:from>
    <xdr:to>
      <xdr:col>2</xdr:col>
      <xdr:colOff>76200</xdr:colOff>
      <xdr:row>3</xdr:row>
      <xdr:rowOff>457201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1"/>
          <a:ext cx="906780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Jensen Group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48"/>
  <sheetViews>
    <sheetView showGridLines="0" tabSelected="1"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" sqref="H2"/>
    </sheetView>
  </sheetViews>
  <sheetFormatPr defaultColWidth="0" defaultRowHeight="12.75" zeroHeight="1" x14ac:dyDescent="0.2"/>
  <cols>
    <col min="1" max="1" width="6" style="1" customWidth="1"/>
    <col min="2" max="2" width="7.5703125" style="1" customWidth="1"/>
    <col min="3" max="14" width="9.7109375" style="2" customWidth="1"/>
    <col min="15" max="15" width="11.5703125" style="2" customWidth="1"/>
    <col min="16" max="17" width="11.5703125" style="1" customWidth="1"/>
    <col min="18" max="18" width="4.5703125" style="1" customWidth="1"/>
    <col min="19" max="22" width="0" style="1" hidden="1" customWidth="1"/>
    <col min="23" max="16384" width="9" style="1" hidden="1"/>
  </cols>
  <sheetData>
    <row r="1" spans="2:17" ht="13.9" x14ac:dyDescent="0.3"/>
    <row r="2" spans="2:17" x14ac:dyDescent="0.2">
      <c r="C2" s="1"/>
      <c r="D2" s="3" t="s">
        <v>46</v>
      </c>
      <c r="E2" s="4"/>
      <c r="F2" s="4"/>
      <c r="H2" s="13">
        <v>200</v>
      </c>
      <c r="I2" s="20" t="s">
        <v>49</v>
      </c>
      <c r="J2" s="12"/>
      <c r="K2" s="3" t="s">
        <v>50</v>
      </c>
      <c r="L2" s="4"/>
      <c r="M2" s="4"/>
      <c r="O2" s="13">
        <v>10000</v>
      </c>
    </row>
    <row r="3" spans="2:17" x14ac:dyDescent="0.2">
      <c r="C3" s="1"/>
      <c r="D3" s="3" t="s">
        <v>47</v>
      </c>
      <c r="E3" s="4"/>
      <c r="F3" s="4"/>
      <c r="H3" s="14">
        <v>0.1</v>
      </c>
      <c r="I3" s="19" t="s">
        <v>48</v>
      </c>
      <c r="J3" s="17"/>
      <c r="K3" s="5"/>
    </row>
    <row r="4" spans="2:17" s="6" customFormat="1" ht="45" x14ac:dyDescent="0.35">
      <c r="C4" s="7" t="s">
        <v>30</v>
      </c>
      <c r="D4" s="7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7" t="s">
        <v>37</v>
      </c>
      <c r="K4" s="7" t="s">
        <v>38</v>
      </c>
      <c r="L4" s="7" t="s">
        <v>39</v>
      </c>
      <c r="M4" s="7" t="s">
        <v>40</v>
      </c>
      <c r="N4" s="7" t="s">
        <v>41</v>
      </c>
      <c r="O4" s="8" t="s">
        <v>43</v>
      </c>
      <c r="P4" s="8" t="s">
        <v>44</v>
      </c>
      <c r="Q4" s="8" t="s">
        <v>45</v>
      </c>
    </row>
    <row r="5" spans="2:17" x14ac:dyDescent="0.2">
      <c r="B5" s="1" t="s">
        <v>0</v>
      </c>
      <c r="C5" s="9">
        <f>(O2+monthly_deposit)*(1+interest/12)</f>
        <v>10285</v>
      </c>
      <c r="D5" s="9">
        <f t="shared" ref="D5:N5" si="0">(C5+monthly_deposit)*(1+interest/12)</f>
        <v>10572.375</v>
      </c>
      <c r="E5" s="9">
        <f t="shared" si="0"/>
        <v>10862.144791666666</v>
      </c>
      <c r="F5" s="9">
        <f t="shared" si="0"/>
        <v>11154.329331597221</v>
      </c>
      <c r="G5" s="9">
        <f t="shared" si="0"/>
        <v>11448.948742693863</v>
      </c>
      <c r="H5" s="9">
        <f t="shared" si="0"/>
        <v>11746.023315549644</v>
      </c>
      <c r="I5" s="9">
        <f t="shared" si="0"/>
        <v>12045.573509845892</v>
      </c>
      <c r="J5" s="9">
        <f t="shared" si="0"/>
        <v>12347.619955761274</v>
      </c>
      <c r="K5" s="9">
        <f t="shared" si="0"/>
        <v>12652.183455392618</v>
      </c>
      <c r="L5" s="9">
        <f t="shared" si="0"/>
        <v>12959.284984187556</v>
      </c>
      <c r="M5" s="9">
        <f t="shared" si="0"/>
        <v>13268.945692389119</v>
      </c>
      <c r="N5" s="9">
        <f t="shared" si="0"/>
        <v>13581.186906492361</v>
      </c>
      <c r="O5" s="9">
        <f>O2+monthly_deposit*12</f>
        <v>12400</v>
      </c>
      <c r="P5" s="15">
        <f>N5-O5</f>
        <v>1181.1869064923612</v>
      </c>
      <c r="Q5" s="9">
        <f t="shared" ref="Q5:Q14" si="1">N5*interest/12</f>
        <v>113.17655755410301</v>
      </c>
    </row>
    <row r="6" spans="2:17" x14ac:dyDescent="0.2">
      <c r="B6" s="1" t="s">
        <v>1</v>
      </c>
      <c r="C6" s="9">
        <f t="shared" ref="C6:C25" si="2">(N5+monthly_deposit)*(1+interest/12)</f>
        <v>13896.03013071313</v>
      </c>
      <c r="D6" s="9">
        <f t="shared" ref="D6:N6" si="3">(C6+monthly_deposit)*(1+interest/12)</f>
        <v>14213.497048469073</v>
      </c>
      <c r="E6" s="9">
        <f t="shared" si="3"/>
        <v>14533.609523872981</v>
      </c>
      <c r="F6" s="9">
        <f t="shared" si="3"/>
        <v>14856.389603238589</v>
      </c>
      <c r="G6" s="9">
        <f t="shared" si="3"/>
        <v>15181.85951659891</v>
      </c>
      <c r="H6" s="9">
        <f t="shared" si="3"/>
        <v>15510.041679237234</v>
      </c>
      <c r="I6" s="9">
        <f t="shared" si="3"/>
        <v>15840.958693230878</v>
      </c>
      <c r="J6" s="9">
        <f t="shared" si="3"/>
        <v>16174.633349007801</v>
      </c>
      <c r="K6" s="9">
        <f t="shared" si="3"/>
        <v>16511.0886269162</v>
      </c>
      <c r="L6" s="9">
        <f t="shared" si="3"/>
        <v>16850.347698807167</v>
      </c>
      <c r="M6" s="9">
        <f t="shared" si="3"/>
        <v>17192.433929630559</v>
      </c>
      <c r="N6" s="9">
        <f t="shared" si="3"/>
        <v>17537.370879044145</v>
      </c>
      <c r="O6" s="9">
        <f t="shared" ref="O6:O14" si="4">O5+monthly_deposit*12</f>
        <v>14800</v>
      </c>
      <c r="P6" s="15">
        <f t="shared" ref="P6:P36" si="5">N6-O6</f>
        <v>2737.3708790441451</v>
      </c>
      <c r="Q6" s="9">
        <f t="shared" si="1"/>
        <v>146.14475732536789</v>
      </c>
    </row>
    <row r="7" spans="2:17" x14ac:dyDescent="0.2">
      <c r="B7" s="1" t="s">
        <v>2</v>
      </c>
      <c r="C7" s="9">
        <f t="shared" si="2"/>
        <v>17885.182303036177</v>
      </c>
      <c r="D7" s="9">
        <f t="shared" ref="D7:N7" si="6">(C7+monthly_deposit)*(1+interest/12)</f>
        <v>18235.89215556148</v>
      </c>
      <c r="E7" s="9">
        <f t="shared" si="6"/>
        <v>18589.524590191158</v>
      </c>
      <c r="F7" s="9">
        <f t="shared" si="6"/>
        <v>18946.103961776083</v>
      </c>
      <c r="G7" s="9">
        <f t="shared" si="6"/>
        <v>19305.654828124218</v>
      </c>
      <c r="H7" s="9">
        <f t="shared" si="6"/>
        <v>19668.201951691917</v>
      </c>
      <c r="I7" s="9">
        <f t="shared" si="6"/>
        <v>20033.770301289351</v>
      </c>
      <c r="J7" s="9">
        <f t="shared" si="6"/>
        <v>20402.385053800095</v>
      </c>
      <c r="K7" s="9">
        <f t="shared" si="6"/>
        <v>20774.071595915095</v>
      </c>
      <c r="L7" s="9">
        <f t="shared" si="6"/>
        <v>21148.855525881052</v>
      </c>
      <c r="M7" s="9">
        <f t="shared" si="6"/>
        <v>21526.762655263392</v>
      </c>
      <c r="N7" s="9">
        <f t="shared" si="6"/>
        <v>21907.819010723921</v>
      </c>
      <c r="O7" s="9">
        <f t="shared" si="4"/>
        <v>17200</v>
      </c>
      <c r="P7" s="15">
        <f t="shared" si="5"/>
        <v>4707.8190107239207</v>
      </c>
      <c r="Q7" s="9">
        <f t="shared" si="1"/>
        <v>182.56515842269934</v>
      </c>
    </row>
    <row r="8" spans="2:17" x14ac:dyDescent="0.2">
      <c r="B8" s="1" t="s">
        <v>3</v>
      </c>
      <c r="C8" s="9">
        <f t="shared" si="2"/>
        <v>22292.050835813287</v>
      </c>
      <c r="D8" s="9">
        <f t="shared" ref="D8:N8" si="7">(C8+monthly_deposit)*(1+interest/12)</f>
        <v>22679.484592778397</v>
      </c>
      <c r="E8" s="9">
        <f t="shared" si="7"/>
        <v>23070.146964384883</v>
      </c>
      <c r="F8" s="9">
        <f t="shared" si="7"/>
        <v>23464.064855754757</v>
      </c>
      <c r="G8" s="9">
        <f t="shared" si="7"/>
        <v>23861.26539621938</v>
      </c>
      <c r="H8" s="9">
        <f t="shared" si="7"/>
        <v>24261.775941187872</v>
      </c>
      <c r="I8" s="9">
        <f t="shared" si="7"/>
        <v>24665.624074031104</v>
      </c>
      <c r="J8" s="9">
        <f t="shared" si="7"/>
        <v>25072.837607981364</v>
      </c>
      <c r="K8" s="9">
        <f t="shared" si="7"/>
        <v>25483.444588047874</v>
      </c>
      <c r="L8" s="9">
        <f t="shared" si="7"/>
        <v>25897.473292948271</v>
      </c>
      <c r="M8" s="9">
        <f t="shared" si="7"/>
        <v>26314.952237056172</v>
      </c>
      <c r="N8" s="9">
        <f t="shared" si="7"/>
        <v>26735.910172364973</v>
      </c>
      <c r="O8" s="9">
        <f t="shared" si="4"/>
        <v>19600</v>
      </c>
      <c r="P8" s="15">
        <f t="shared" si="5"/>
        <v>7135.9101723649728</v>
      </c>
      <c r="Q8" s="9">
        <f t="shared" si="1"/>
        <v>222.79925143637479</v>
      </c>
    </row>
    <row r="9" spans="2:17" x14ac:dyDescent="0.2">
      <c r="B9" s="1" t="s">
        <v>4</v>
      </c>
      <c r="C9" s="9">
        <f t="shared" si="2"/>
        <v>27160.376090468013</v>
      </c>
      <c r="D9" s="9">
        <f t="shared" ref="D9:N9" si="8">(C9+monthly_deposit)*(1+interest/12)</f>
        <v>27588.379224555247</v>
      </c>
      <c r="E9" s="9">
        <f t="shared" si="8"/>
        <v>28019.949051426538</v>
      </c>
      <c r="F9" s="9">
        <f t="shared" si="8"/>
        <v>28455.115293521758</v>
      </c>
      <c r="G9" s="9">
        <f t="shared" si="8"/>
        <v>28893.907920967773</v>
      </c>
      <c r="H9" s="9">
        <f t="shared" si="8"/>
        <v>29336.357153642504</v>
      </c>
      <c r="I9" s="9">
        <f t="shared" si="8"/>
        <v>29782.493463256193</v>
      </c>
      <c r="J9" s="9">
        <f t="shared" si="8"/>
        <v>30232.347575449992</v>
      </c>
      <c r="K9" s="9">
        <f t="shared" si="8"/>
        <v>30685.950471912074</v>
      </c>
      <c r="L9" s="9">
        <f t="shared" si="8"/>
        <v>31143.33339251134</v>
      </c>
      <c r="M9" s="9">
        <f t="shared" si="8"/>
        <v>31604.527837448935</v>
      </c>
      <c r="N9" s="9">
        <f t="shared" si="8"/>
        <v>32069.565569427676</v>
      </c>
      <c r="O9" s="9">
        <f t="shared" si="4"/>
        <v>22000</v>
      </c>
      <c r="P9" s="15">
        <f t="shared" si="5"/>
        <v>10069.565569427676</v>
      </c>
      <c r="Q9" s="9">
        <f t="shared" si="1"/>
        <v>267.24637974523063</v>
      </c>
    </row>
    <row r="10" spans="2:17" x14ac:dyDescent="0.2">
      <c r="B10" s="1" t="s">
        <v>5</v>
      </c>
      <c r="C10" s="9">
        <f t="shared" si="2"/>
        <v>32538.478615839573</v>
      </c>
      <c r="D10" s="9">
        <f t="shared" ref="D10:N10" si="9">(C10+monthly_deposit)*(1+interest/12)</f>
        <v>33011.299270971569</v>
      </c>
      <c r="E10" s="9">
        <f t="shared" si="9"/>
        <v>33488.060098229667</v>
      </c>
      <c r="F10" s="9">
        <f t="shared" si="9"/>
        <v>33968.793932381581</v>
      </c>
      <c r="G10" s="9">
        <f t="shared" si="9"/>
        <v>34453.53388181809</v>
      </c>
      <c r="H10" s="9">
        <f t="shared" si="9"/>
        <v>34942.31333083324</v>
      </c>
      <c r="I10" s="9">
        <f t="shared" si="9"/>
        <v>35435.165941923515</v>
      </c>
      <c r="J10" s="9">
        <f t="shared" si="9"/>
        <v>35932.125658106212</v>
      </c>
      <c r="K10" s="9">
        <f t="shared" si="9"/>
        <v>36433.226705257097</v>
      </c>
      <c r="L10" s="9">
        <f t="shared" si="9"/>
        <v>36938.503594467569</v>
      </c>
      <c r="M10" s="9">
        <f t="shared" si="9"/>
        <v>37447.991124421467</v>
      </c>
      <c r="N10" s="9">
        <f t="shared" si="9"/>
        <v>37961.724383791647</v>
      </c>
      <c r="O10" s="9">
        <f t="shared" si="4"/>
        <v>24400</v>
      </c>
      <c r="P10" s="15">
        <f t="shared" si="5"/>
        <v>13561.724383791647</v>
      </c>
      <c r="Q10" s="9">
        <f t="shared" si="1"/>
        <v>316.34770319826373</v>
      </c>
    </row>
    <row r="11" spans="2:17" x14ac:dyDescent="0.2">
      <c r="B11" s="1" t="s">
        <v>6</v>
      </c>
      <c r="C11" s="9">
        <f t="shared" si="2"/>
        <v>38479.738753656573</v>
      </c>
      <c r="D11" s="9">
        <f t="shared" ref="D11:N11" si="10">(C11+monthly_deposit)*(1+interest/12)</f>
        <v>39002.069909937047</v>
      </c>
      <c r="E11" s="9">
        <f t="shared" si="10"/>
        <v>39528.753825853186</v>
      </c>
      <c r="F11" s="9">
        <f t="shared" si="10"/>
        <v>40059.826774401961</v>
      </c>
      <c r="G11" s="9">
        <f t="shared" si="10"/>
        <v>40595.32533085531</v>
      </c>
      <c r="H11" s="9">
        <f t="shared" si="10"/>
        <v>41135.286375279102</v>
      </c>
      <c r="I11" s="9">
        <f t="shared" si="10"/>
        <v>41679.747095073093</v>
      </c>
      <c r="J11" s="9">
        <f t="shared" si="10"/>
        <v>42228.744987532031</v>
      </c>
      <c r="K11" s="9">
        <f t="shared" si="10"/>
        <v>42782.317862428128</v>
      </c>
      <c r="L11" s="9">
        <f t="shared" si="10"/>
        <v>43340.503844615028</v>
      </c>
      <c r="M11" s="9">
        <f t="shared" si="10"/>
        <v>43903.341376653487</v>
      </c>
      <c r="N11" s="9">
        <f t="shared" si="10"/>
        <v>44470.869221458932</v>
      </c>
      <c r="O11" s="9">
        <f t="shared" si="4"/>
        <v>26800</v>
      </c>
      <c r="P11" s="15">
        <f t="shared" si="5"/>
        <v>17670.869221458932</v>
      </c>
      <c r="Q11" s="9">
        <f t="shared" si="1"/>
        <v>370.59057684549111</v>
      </c>
    </row>
    <row r="12" spans="2:17" x14ac:dyDescent="0.2">
      <c r="B12" s="1" t="s">
        <v>7</v>
      </c>
      <c r="C12" s="9">
        <f t="shared" si="2"/>
        <v>45043.126464971087</v>
      </c>
      <c r="D12" s="9">
        <f t="shared" ref="D12:N12" si="11">(C12+monthly_deposit)*(1+interest/12)</f>
        <v>45620.152518845847</v>
      </c>
      <c r="E12" s="9">
        <f t="shared" si="11"/>
        <v>46201.987123169558</v>
      </c>
      <c r="F12" s="9">
        <f t="shared" si="11"/>
        <v>46788.670349195971</v>
      </c>
      <c r="G12" s="9">
        <f t="shared" si="11"/>
        <v>47380.242602105936</v>
      </c>
      <c r="H12" s="9">
        <f t="shared" si="11"/>
        <v>47976.744623790153</v>
      </c>
      <c r="I12" s="9">
        <f t="shared" si="11"/>
        <v>48578.217495655066</v>
      </c>
      <c r="J12" s="9">
        <f t="shared" si="11"/>
        <v>49184.70264145219</v>
      </c>
      <c r="K12" s="9">
        <f t="shared" si="11"/>
        <v>49796.241830130959</v>
      </c>
      <c r="L12" s="9">
        <f t="shared" si="11"/>
        <v>50412.877178715382</v>
      </c>
      <c r="M12" s="9">
        <f t="shared" si="11"/>
        <v>51034.651155204672</v>
      </c>
      <c r="N12" s="9">
        <f t="shared" si="11"/>
        <v>51661.606581498047</v>
      </c>
      <c r="O12" s="9">
        <f t="shared" si="4"/>
        <v>29200</v>
      </c>
      <c r="P12" s="15">
        <f t="shared" si="5"/>
        <v>22461.606581498047</v>
      </c>
      <c r="Q12" s="9">
        <f t="shared" si="1"/>
        <v>430.51338817915047</v>
      </c>
    </row>
    <row r="13" spans="2:17" x14ac:dyDescent="0.2">
      <c r="B13" s="1" t="s">
        <v>8</v>
      </c>
      <c r="C13" s="9">
        <f t="shared" si="2"/>
        <v>52293.786636343859</v>
      </c>
      <c r="D13" s="9">
        <f t="shared" ref="D13:N13" si="12">(C13+monthly_deposit)*(1+interest/12)</f>
        <v>52931.234858313386</v>
      </c>
      <c r="E13" s="9">
        <f t="shared" si="12"/>
        <v>53573.995148799331</v>
      </c>
      <c r="F13" s="9">
        <f t="shared" si="12"/>
        <v>54222.111775039324</v>
      </c>
      <c r="G13" s="9">
        <f t="shared" si="12"/>
        <v>54875.629373164651</v>
      </c>
      <c r="H13" s="9">
        <f t="shared" si="12"/>
        <v>55534.592951274353</v>
      </c>
      <c r="I13" s="9">
        <f t="shared" si="12"/>
        <v>56199.047892534974</v>
      </c>
      <c r="J13" s="9">
        <f t="shared" si="12"/>
        <v>56869.039958306101</v>
      </c>
      <c r="K13" s="9">
        <f t="shared" si="12"/>
        <v>57544.615291291986</v>
      </c>
      <c r="L13" s="9">
        <f t="shared" si="12"/>
        <v>58225.820418719421</v>
      </c>
      <c r="M13" s="9">
        <f t="shared" si="12"/>
        <v>58912.702255542077</v>
      </c>
      <c r="N13" s="9">
        <f t="shared" si="12"/>
        <v>59605.30810767159</v>
      </c>
      <c r="O13" s="9">
        <f t="shared" si="4"/>
        <v>31600</v>
      </c>
      <c r="P13" s="15">
        <f t="shared" si="5"/>
        <v>28005.30810767159</v>
      </c>
      <c r="Q13" s="9">
        <f t="shared" si="1"/>
        <v>496.71090089726323</v>
      </c>
    </row>
    <row r="14" spans="2:17" x14ac:dyDescent="0.2">
      <c r="B14" s="1" t="s">
        <v>9</v>
      </c>
      <c r="C14" s="9">
        <f t="shared" si="2"/>
        <v>60303.685675235516</v>
      </c>
      <c r="D14" s="9">
        <f t="shared" ref="D14:N14" si="13">(C14+monthly_deposit)*(1+interest/12)</f>
        <v>61007.883055862476</v>
      </c>
      <c r="E14" s="9">
        <f t="shared" si="13"/>
        <v>61717.948747994662</v>
      </c>
      <c r="F14" s="9">
        <f t="shared" si="13"/>
        <v>62433.931654227948</v>
      </c>
      <c r="G14" s="9">
        <f t="shared" si="13"/>
        <v>63155.881084679844</v>
      </c>
      <c r="H14" s="9">
        <f t="shared" si="13"/>
        <v>63883.84676038551</v>
      </c>
      <c r="I14" s="9">
        <f t="shared" si="13"/>
        <v>64617.878816722055</v>
      </c>
      <c r="J14" s="9">
        <f t="shared" si="13"/>
        <v>65358.027806861406</v>
      </c>
      <c r="K14" s="9">
        <f t="shared" si="13"/>
        <v>66104.344705251919</v>
      </c>
      <c r="L14" s="9">
        <f t="shared" si="13"/>
        <v>66856.880911129017</v>
      </c>
      <c r="M14" s="9">
        <f t="shared" si="13"/>
        <v>67615.688252055086</v>
      </c>
      <c r="N14" s="18">
        <f t="shared" si="13"/>
        <v>68380.818987488878</v>
      </c>
      <c r="O14" s="9">
        <f t="shared" si="4"/>
        <v>34000</v>
      </c>
      <c r="P14" s="15">
        <f t="shared" si="5"/>
        <v>34380.818987488878</v>
      </c>
      <c r="Q14" s="18">
        <f t="shared" si="1"/>
        <v>569.84015822907406</v>
      </c>
    </row>
    <row r="15" spans="2:17" ht="13.9" x14ac:dyDescent="0.3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6"/>
      <c r="Q15" s="16"/>
    </row>
    <row r="16" spans="2:17" x14ac:dyDescent="0.2">
      <c r="B16" s="1" t="s">
        <v>10</v>
      </c>
      <c r="C16" s="9">
        <f>(N14+monthly_deposit)*(1+interest/12)</f>
        <v>69152.325812384617</v>
      </c>
      <c r="D16" s="9">
        <f t="shared" ref="D16:N16" si="14">(C16+monthly_deposit)*(1+interest/12)</f>
        <v>69930.261860821149</v>
      </c>
      <c r="E16" s="9">
        <f t="shared" si="14"/>
        <v>70714.680709661319</v>
      </c>
      <c r="F16" s="9">
        <f t="shared" si="14"/>
        <v>71505.636382241835</v>
      </c>
      <c r="G16" s="9">
        <f t="shared" si="14"/>
        <v>72303.183352093853</v>
      </c>
      <c r="H16" s="9">
        <f t="shared" si="14"/>
        <v>73107.376546694635</v>
      </c>
      <c r="I16" s="9">
        <f t="shared" si="14"/>
        <v>73918.271351250427</v>
      </c>
      <c r="J16" s="9">
        <f t="shared" si="14"/>
        <v>74735.923612510844</v>
      </c>
      <c r="K16" s="9">
        <f t="shared" si="14"/>
        <v>75560.389642615104</v>
      </c>
      <c r="L16" s="9">
        <f t="shared" si="14"/>
        <v>76391.726222970232</v>
      </c>
      <c r="M16" s="9">
        <f t="shared" si="14"/>
        <v>77229.99060816165</v>
      </c>
      <c r="N16" s="9">
        <f t="shared" si="14"/>
        <v>78075.240529896328</v>
      </c>
      <c r="O16" s="9">
        <f>O14+monthly_deposit*12</f>
        <v>36400</v>
      </c>
      <c r="P16" s="15">
        <f t="shared" si="5"/>
        <v>41675.240529896328</v>
      </c>
      <c r="Q16" s="9">
        <f t="shared" ref="Q16:Q25" si="15">N16*interest/12</f>
        <v>650.62700441580273</v>
      </c>
    </row>
    <row r="17" spans="2:19" x14ac:dyDescent="0.2">
      <c r="B17" s="1" t="s">
        <v>11</v>
      </c>
      <c r="C17" s="9">
        <f t="shared" si="2"/>
        <v>78927.5342009788</v>
      </c>
      <c r="D17" s="9">
        <f t="shared" ref="D17:N17" si="16">(C17+monthly_deposit)*(1+interest/12)</f>
        <v>79786.930319320294</v>
      </c>
      <c r="E17" s="9">
        <f t="shared" si="16"/>
        <v>80653.488071981294</v>
      </c>
      <c r="F17" s="9">
        <f t="shared" si="16"/>
        <v>81527.267139247808</v>
      </c>
      <c r="G17" s="9">
        <f t="shared" si="16"/>
        <v>82408.32769874153</v>
      </c>
      <c r="H17" s="9">
        <f t="shared" si="16"/>
        <v>83296.73042956437</v>
      </c>
      <c r="I17" s="9">
        <f t="shared" si="16"/>
        <v>84192.536516477398</v>
      </c>
      <c r="J17" s="9">
        <f t="shared" si="16"/>
        <v>85095.807654114702</v>
      </c>
      <c r="K17" s="9">
        <f t="shared" si="16"/>
        <v>86006.606051232317</v>
      </c>
      <c r="L17" s="9">
        <f t="shared" si="16"/>
        <v>86924.994434992579</v>
      </c>
      <c r="M17" s="9">
        <f t="shared" si="16"/>
        <v>87851.036055284188</v>
      </c>
      <c r="N17" s="9">
        <f t="shared" si="16"/>
        <v>88784.794689078219</v>
      </c>
      <c r="O17" s="9">
        <f t="shared" ref="O17:O25" si="17">O16+monthly_deposit*12</f>
        <v>38800</v>
      </c>
      <c r="P17" s="15">
        <f t="shared" si="5"/>
        <v>49984.794689078219</v>
      </c>
      <c r="Q17" s="9">
        <f t="shared" si="15"/>
        <v>739.87328907565188</v>
      </c>
    </row>
    <row r="18" spans="2:19" x14ac:dyDescent="0.2">
      <c r="B18" s="1" t="s">
        <v>12</v>
      </c>
      <c r="C18" s="9">
        <f t="shared" si="2"/>
        <v>89726.334644820541</v>
      </c>
      <c r="D18" s="9">
        <f t="shared" ref="D18:N18" si="18">(C18+monthly_deposit)*(1+interest/12)</f>
        <v>90675.720766860715</v>
      </c>
      <c r="E18" s="9">
        <f t="shared" si="18"/>
        <v>91633.018439917883</v>
      </c>
      <c r="F18" s="9">
        <f t="shared" si="18"/>
        <v>92598.293593583861</v>
      </c>
      <c r="G18" s="9">
        <f t="shared" si="18"/>
        <v>93571.612706863729</v>
      </c>
      <c r="H18" s="9">
        <f t="shared" si="18"/>
        <v>94553.042812754255</v>
      </c>
      <c r="I18" s="9">
        <f t="shared" si="18"/>
        <v>95542.651502860535</v>
      </c>
      <c r="J18" s="9">
        <f t="shared" si="18"/>
        <v>96540.506932051037</v>
      </c>
      <c r="K18" s="9">
        <f t="shared" si="18"/>
        <v>97546.677823151462</v>
      </c>
      <c r="L18" s="9">
        <f t="shared" si="18"/>
        <v>98561.233471677726</v>
      </c>
      <c r="M18" s="9">
        <f t="shared" si="18"/>
        <v>99584.243750608366</v>
      </c>
      <c r="N18" s="9">
        <f t="shared" si="18"/>
        <v>100615.77911519677</v>
      </c>
      <c r="O18" s="9">
        <f t="shared" si="17"/>
        <v>41200</v>
      </c>
      <c r="P18" s="15">
        <f t="shared" si="5"/>
        <v>59415.779115196769</v>
      </c>
      <c r="Q18" s="9">
        <f t="shared" si="15"/>
        <v>838.46482595997315</v>
      </c>
    </row>
    <row r="19" spans="2:19" x14ac:dyDescent="0.2">
      <c r="B19" s="1" t="s">
        <v>13</v>
      </c>
      <c r="C19" s="9">
        <f t="shared" si="2"/>
        <v>101655.9106078234</v>
      </c>
      <c r="D19" s="9">
        <f t="shared" ref="D19:N19" si="19">(C19+monthly_deposit)*(1+interest/12)</f>
        <v>102704.7098628886</v>
      </c>
      <c r="E19" s="9">
        <f t="shared" si="19"/>
        <v>103762.249111746</v>
      </c>
      <c r="F19" s="9">
        <f t="shared" si="19"/>
        <v>104828.60118767721</v>
      </c>
      <c r="G19" s="9">
        <f t="shared" si="19"/>
        <v>105903.83953090785</v>
      </c>
      <c r="H19" s="9">
        <f t="shared" si="19"/>
        <v>106988.03819366542</v>
      </c>
      <c r="I19" s="9">
        <f t="shared" si="19"/>
        <v>108081.27184527929</v>
      </c>
      <c r="J19" s="9">
        <f t="shared" si="19"/>
        <v>109183.61577732328</v>
      </c>
      <c r="K19" s="9">
        <f t="shared" si="19"/>
        <v>110295.14590880097</v>
      </c>
      <c r="L19" s="9">
        <f t="shared" si="19"/>
        <v>111415.93879137431</v>
      </c>
      <c r="M19" s="9">
        <f t="shared" si="19"/>
        <v>112546.07161463576</v>
      </c>
      <c r="N19" s="9">
        <f t="shared" si="19"/>
        <v>113685.62221142439</v>
      </c>
      <c r="O19" s="9">
        <f t="shared" si="17"/>
        <v>43600</v>
      </c>
      <c r="P19" s="15">
        <f t="shared" si="5"/>
        <v>70085.622211424386</v>
      </c>
      <c r="Q19" s="9">
        <f t="shared" si="15"/>
        <v>947.38018509520327</v>
      </c>
    </row>
    <row r="20" spans="2:19" x14ac:dyDescent="0.2">
      <c r="B20" s="1" t="s">
        <v>14</v>
      </c>
      <c r="C20" s="9">
        <f t="shared" si="2"/>
        <v>114834.66906318626</v>
      </c>
      <c r="D20" s="9">
        <f t="shared" ref="D20:N20" si="20">(C20+monthly_deposit)*(1+interest/12)</f>
        <v>115993.29130537948</v>
      </c>
      <c r="E20" s="9">
        <f t="shared" si="20"/>
        <v>117161.56873292431</v>
      </c>
      <c r="F20" s="9">
        <f t="shared" si="20"/>
        <v>118339.58180569868</v>
      </c>
      <c r="G20" s="9">
        <f t="shared" si="20"/>
        <v>119527.41165407949</v>
      </c>
      <c r="H20" s="9">
        <f t="shared" si="20"/>
        <v>120725.14008453015</v>
      </c>
      <c r="I20" s="9">
        <f t="shared" si="20"/>
        <v>121932.84958523457</v>
      </c>
      <c r="J20" s="9">
        <f t="shared" si="20"/>
        <v>123150.62333177819</v>
      </c>
      <c r="K20" s="9">
        <f t="shared" si="20"/>
        <v>124378.54519287634</v>
      </c>
      <c r="L20" s="9">
        <f t="shared" si="20"/>
        <v>125616.6997361503</v>
      </c>
      <c r="M20" s="9">
        <f t="shared" si="20"/>
        <v>126865.17223395155</v>
      </c>
      <c r="N20" s="18">
        <f t="shared" si="20"/>
        <v>128124.04866923449</v>
      </c>
      <c r="O20" s="9">
        <f t="shared" si="17"/>
        <v>46000</v>
      </c>
      <c r="P20" s="15">
        <f t="shared" si="5"/>
        <v>82124.048669234486</v>
      </c>
      <c r="Q20" s="18">
        <f t="shared" si="15"/>
        <v>1067.7004055769542</v>
      </c>
    </row>
    <row r="21" spans="2:19" x14ac:dyDescent="0.2">
      <c r="B21" s="1" t="s">
        <v>15</v>
      </c>
      <c r="C21" s="9">
        <f t="shared" si="2"/>
        <v>129393.41574147811</v>
      </c>
      <c r="D21" s="9">
        <f t="shared" ref="D21:N21" si="21">(C21+monthly_deposit)*(1+interest/12)</f>
        <v>130673.36087265708</v>
      </c>
      <c r="E21" s="9">
        <f t="shared" si="21"/>
        <v>131963.97221326255</v>
      </c>
      <c r="F21" s="9">
        <f t="shared" si="21"/>
        <v>133265.33864837306</v>
      </c>
      <c r="G21" s="9">
        <f t="shared" si="21"/>
        <v>134577.54980377617</v>
      </c>
      <c r="H21" s="9">
        <f t="shared" si="21"/>
        <v>135900.69605214096</v>
      </c>
      <c r="I21" s="9">
        <f t="shared" si="21"/>
        <v>137234.86851924213</v>
      </c>
      <c r="J21" s="9">
        <f t="shared" si="21"/>
        <v>138580.1590902358</v>
      </c>
      <c r="K21" s="9">
        <f t="shared" si="21"/>
        <v>139936.66041598778</v>
      </c>
      <c r="L21" s="9">
        <f t="shared" si="21"/>
        <v>141304.46591945435</v>
      </c>
      <c r="M21" s="9">
        <f t="shared" si="21"/>
        <v>142683.66980211646</v>
      </c>
      <c r="N21" s="9">
        <f t="shared" si="21"/>
        <v>144074.36705046744</v>
      </c>
      <c r="O21" s="9">
        <f t="shared" si="17"/>
        <v>48400</v>
      </c>
      <c r="P21" s="15">
        <f t="shared" si="5"/>
        <v>95674.367050467437</v>
      </c>
      <c r="Q21" s="9">
        <f t="shared" si="15"/>
        <v>1200.619725420562</v>
      </c>
    </row>
    <row r="22" spans="2:19" x14ac:dyDescent="0.2">
      <c r="B22" s="1" t="s">
        <v>16</v>
      </c>
      <c r="C22" s="9">
        <f t="shared" si="2"/>
        <v>145476.65344255467</v>
      </c>
      <c r="D22" s="9">
        <f t="shared" ref="D22:N22" si="22">(C22+monthly_deposit)*(1+interest/12)</f>
        <v>146890.62555457596</v>
      </c>
      <c r="E22" s="9">
        <f t="shared" si="22"/>
        <v>148316.38076753076</v>
      </c>
      <c r="F22" s="9">
        <f t="shared" si="22"/>
        <v>149754.01727392685</v>
      </c>
      <c r="G22" s="9">
        <f t="shared" si="22"/>
        <v>151203.63408454289</v>
      </c>
      <c r="H22" s="9">
        <f t="shared" si="22"/>
        <v>152665.33103524742</v>
      </c>
      <c r="I22" s="9">
        <f t="shared" si="22"/>
        <v>154139.20879387448</v>
      </c>
      <c r="J22" s="9">
        <f t="shared" si="22"/>
        <v>155625.36886715677</v>
      </c>
      <c r="K22" s="9">
        <f t="shared" si="22"/>
        <v>157123.91360771639</v>
      </c>
      <c r="L22" s="9">
        <f t="shared" si="22"/>
        <v>158634.94622111402</v>
      </c>
      <c r="M22" s="9">
        <f t="shared" si="22"/>
        <v>160158.57077295662</v>
      </c>
      <c r="N22" s="9">
        <f t="shared" si="22"/>
        <v>161694.89219606458</v>
      </c>
      <c r="O22" s="9">
        <f t="shared" si="17"/>
        <v>50800</v>
      </c>
      <c r="P22" s="15">
        <f t="shared" si="5"/>
        <v>110894.89219606458</v>
      </c>
      <c r="Q22" s="9">
        <f t="shared" si="15"/>
        <v>1347.457434967205</v>
      </c>
    </row>
    <row r="23" spans="2:19" x14ac:dyDescent="0.2">
      <c r="B23" s="1" t="s">
        <v>17</v>
      </c>
      <c r="C23" s="9">
        <f t="shared" si="2"/>
        <v>163244.01629769846</v>
      </c>
      <c r="D23" s="9">
        <f t="shared" ref="D23:N23" si="23">(C23+monthly_deposit)*(1+interest/12)</f>
        <v>164806.04976684594</v>
      </c>
      <c r="E23" s="9">
        <f t="shared" si="23"/>
        <v>166381.10018156967</v>
      </c>
      <c r="F23" s="9">
        <f t="shared" si="23"/>
        <v>167969.27601641609</v>
      </c>
      <c r="G23" s="9">
        <f t="shared" si="23"/>
        <v>169570.68664988622</v>
      </c>
      <c r="H23" s="9">
        <f t="shared" si="23"/>
        <v>171185.44237196862</v>
      </c>
      <c r="I23" s="9">
        <f t="shared" si="23"/>
        <v>172813.65439173501</v>
      </c>
      <c r="J23" s="9">
        <f t="shared" si="23"/>
        <v>174455.43484499946</v>
      </c>
      <c r="K23" s="9">
        <f t="shared" si="23"/>
        <v>176110.89680204113</v>
      </c>
      <c r="L23" s="9">
        <f t="shared" si="23"/>
        <v>177780.15427539145</v>
      </c>
      <c r="M23" s="9">
        <f t="shared" si="23"/>
        <v>179463.32222768638</v>
      </c>
      <c r="N23" s="9">
        <f t="shared" si="23"/>
        <v>181160.51657958375</v>
      </c>
      <c r="O23" s="9">
        <f t="shared" si="17"/>
        <v>53200</v>
      </c>
      <c r="P23" s="15">
        <f t="shared" si="5"/>
        <v>127960.51657958375</v>
      </c>
      <c r="Q23" s="9">
        <f t="shared" si="15"/>
        <v>1509.6709714965311</v>
      </c>
    </row>
    <row r="24" spans="2:19" x14ac:dyDescent="0.2">
      <c r="B24" s="1" t="s">
        <v>18</v>
      </c>
      <c r="C24" s="9">
        <f t="shared" si="2"/>
        <v>182871.85421774694</v>
      </c>
      <c r="D24" s="9">
        <f t="shared" ref="D24:N24" si="24">(C24+monthly_deposit)*(1+interest/12)</f>
        <v>184597.45300289482</v>
      </c>
      <c r="E24" s="9">
        <f t="shared" si="24"/>
        <v>186337.43177791894</v>
      </c>
      <c r="F24" s="9">
        <f t="shared" si="24"/>
        <v>188091.91037606826</v>
      </c>
      <c r="G24" s="9">
        <f t="shared" si="24"/>
        <v>189861.00962920216</v>
      </c>
      <c r="H24" s="9">
        <f t="shared" si="24"/>
        <v>191644.85137611217</v>
      </c>
      <c r="I24" s="9">
        <f t="shared" si="24"/>
        <v>193443.55847091309</v>
      </c>
      <c r="J24" s="9">
        <f t="shared" si="24"/>
        <v>195257.25479150403</v>
      </c>
      <c r="K24" s="9">
        <f t="shared" si="24"/>
        <v>197086.06524809988</v>
      </c>
      <c r="L24" s="9">
        <f t="shared" si="24"/>
        <v>198930.11579183405</v>
      </c>
      <c r="M24" s="9">
        <f t="shared" si="24"/>
        <v>200789.53342343264</v>
      </c>
      <c r="N24" s="9">
        <f t="shared" si="24"/>
        <v>202664.44620196125</v>
      </c>
      <c r="O24" s="9">
        <f t="shared" si="17"/>
        <v>55600</v>
      </c>
      <c r="P24" s="15">
        <f t="shared" si="5"/>
        <v>147064.44620196125</v>
      </c>
      <c r="Q24" s="9">
        <f t="shared" si="15"/>
        <v>1688.8703850163438</v>
      </c>
    </row>
    <row r="25" spans="2:19" x14ac:dyDescent="0.2">
      <c r="B25" s="1" t="s">
        <v>19</v>
      </c>
      <c r="C25" s="9">
        <f t="shared" si="2"/>
        <v>204554.98325364426</v>
      </c>
      <c r="D25" s="9">
        <f t="shared" ref="D25:N36" si="25">(C25+monthly_deposit)*(1+interest/12)</f>
        <v>206461.27478075796</v>
      </c>
      <c r="E25" s="9">
        <f t="shared" si="25"/>
        <v>208383.45207059759</v>
      </c>
      <c r="F25" s="9">
        <f t="shared" si="25"/>
        <v>210321.64750451923</v>
      </c>
      <c r="G25" s="9">
        <f t="shared" si="25"/>
        <v>212275.99456705688</v>
      </c>
      <c r="H25" s="9">
        <f t="shared" si="25"/>
        <v>214246.62785511569</v>
      </c>
      <c r="I25" s="9">
        <f t="shared" si="25"/>
        <v>216233.68308724163</v>
      </c>
      <c r="J25" s="9">
        <f t="shared" si="25"/>
        <v>218237.29711296863</v>
      </c>
      <c r="K25" s="9">
        <f t="shared" si="25"/>
        <v>220257.60792224336</v>
      </c>
      <c r="L25" s="9">
        <f t="shared" si="25"/>
        <v>222294.75465492872</v>
      </c>
      <c r="M25" s="9">
        <f t="shared" si="25"/>
        <v>224348.87761038647</v>
      </c>
      <c r="N25" s="18">
        <f t="shared" si="25"/>
        <v>226420.11825713969</v>
      </c>
      <c r="O25" s="9">
        <f t="shared" si="17"/>
        <v>58000</v>
      </c>
      <c r="P25" s="15">
        <f t="shared" si="5"/>
        <v>168420.11825713969</v>
      </c>
      <c r="Q25" s="18">
        <f t="shared" si="15"/>
        <v>1886.8343188094975</v>
      </c>
    </row>
    <row r="26" spans="2:19" ht="13.9" x14ac:dyDescent="0.3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6"/>
      <c r="Q26" s="16"/>
    </row>
    <row r="27" spans="2:19" x14ac:dyDescent="0.2">
      <c r="B27" s="1" t="s">
        <v>20</v>
      </c>
      <c r="C27" s="9">
        <f>(N25+monthly_deposit)*(1+interest/12)</f>
        <v>228508.61924261585</v>
      </c>
      <c r="D27" s="9">
        <f t="shared" si="25"/>
        <v>230614.52440297097</v>
      </c>
      <c r="E27" s="9">
        <f t="shared" si="25"/>
        <v>232737.97877299573</v>
      </c>
      <c r="F27" s="9">
        <f t="shared" si="25"/>
        <v>234879.12859610401</v>
      </c>
      <c r="G27" s="9">
        <f t="shared" si="25"/>
        <v>237038.12133440486</v>
      </c>
      <c r="H27" s="9">
        <f t="shared" si="25"/>
        <v>239215.10567885824</v>
      </c>
      <c r="I27" s="9">
        <f t="shared" si="25"/>
        <v>241410.23155951538</v>
      </c>
      <c r="J27" s="9">
        <f t="shared" si="25"/>
        <v>243623.65015584466</v>
      </c>
      <c r="K27" s="9">
        <f t="shared" si="25"/>
        <v>245855.51390714335</v>
      </c>
      <c r="L27" s="9">
        <f t="shared" si="25"/>
        <v>248105.9765230362</v>
      </c>
      <c r="M27" s="9">
        <f t="shared" si="25"/>
        <v>250375.19299406148</v>
      </c>
      <c r="N27" s="9">
        <f t="shared" si="25"/>
        <v>252663.31960234532</v>
      </c>
      <c r="O27" s="9">
        <f>O25+monthly_deposit*12</f>
        <v>60400</v>
      </c>
      <c r="P27" s="15">
        <f t="shared" si="5"/>
        <v>192263.31960234532</v>
      </c>
      <c r="Q27" s="9">
        <f t="shared" ref="Q27:Q36" si="26">N27*interest/12</f>
        <v>2105.5276633528779</v>
      </c>
    </row>
    <row r="28" spans="2:19" x14ac:dyDescent="0.2">
      <c r="B28" s="1" t="s">
        <v>21</v>
      </c>
      <c r="C28" s="9">
        <f t="shared" ref="C28:C36" si="27">(N27+monthly_deposit)*(1+interest/12)</f>
        <v>254970.51393236485</v>
      </c>
      <c r="D28" s="9">
        <f t="shared" si="25"/>
        <v>257296.93488180122</v>
      </c>
      <c r="E28" s="9">
        <f t="shared" si="25"/>
        <v>259642.74267248288</v>
      </c>
      <c r="F28" s="9">
        <f t="shared" si="25"/>
        <v>262008.09886142024</v>
      </c>
      <c r="G28" s="9">
        <f t="shared" si="25"/>
        <v>264393.16635193204</v>
      </c>
      <c r="H28" s="9">
        <f t="shared" si="25"/>
        <v>266798.10940486478</v>
      </c>
      <c r="I28" s="9">
        <f t="shared" si="25"/>
        <v>269223.09364990529</v>
      </c>
      <c r="J28" s="9">
        <f t="shared" si="25"/>
        <v>271668.28609698784</v>
      </c>
      <c r="K28" s="9">
        <f t="shared" si="25"/>
        <v>274133.85514779604</v>
      </c>
      <c r="L28" s="9">
        <f t="shared" si="25"/>
        <v>276619.970607361</v>
      </c>
      <c r="M28" s="9">
        <f t="shared" si="25"/>
        <v>279126.80369575566</v>
      </c>
      <c r="N28" s="9">
        <f t="shared" si="25"/>
        <v>281654.52705988695</v>
      </c>
      <c r="O28" s="9">
        <f t="shared" ref="O28:O36" si="28">O27+monthly_deposit*12</f>
        <v>62800</v>
      </c>
      <c r="P28" s="15">
        <f t="shared" si="5"/>
        <v>218854.52705988695</v>
      </c>
      <c r="Q28" s="9">
        <f t="shared" si="26"/>
        <v>2347.1210588323916</v>
      </c>
    </row>
    <row r="29" spans="2:19" x14ac:dyDescent="0.2">
      <c r="B29" s="1" t="s">
        <v>22</v>
      </c>
      <c r="C29" s="9">
        <f t="shared" si="27"/>
        <v>284203.31478538603</v>
      </c>
      <c r="D29" s="9">
        <f t="shared" si="25"/>
        <v>286773.34240859759</v>
      </c>
      <c r="E29" s="9">
        <f t="shared" si="25"/>
        <v>289364.7869286692</v>
      </c>
      <c r="F29" s="9">
        <f t="shared" si="25"/>
        <v>291977.82681974146</v>
      </c>
      <c r="G29" s="9">
        <f t="shared" si="25"/>
        <v>294612.64204323932</v>
      </c>
      <c r="H29" s="9">
        <f t="shared" si="25"/>
        <v>297269.41406026628</v>
      </c>
      <c r="I29" s="9">
        <f t="shared" si="25"/>
        <v>299948.32584410184</v>
      </c>
      <c r="J29" s="9">
        <f t="shared" si="25"/>
        <v>302649.56189280265</v>
      </c>
      <c r="K29" s="9">
        <f t="shared" si="25"/>
        <v>305373.30824190931</v>
      </c>
      <c r="L29" s="9">
        <f t="shared" si="25"/>
        <v>308119.75247725856</v>
      </c>
      <c r="M29" s="9">
        <f t="shared" si="25"/>
        <v>310889.08374790236</v>
      </c>
      <c r="N29" s="9">
        <f t="shared" si="25"/>
        <v>313681.49277913489</v>
      </c>
      <c r="O29" s="9">
        <f t="shared" si="28"/>
        <v>65200</v>
      </c>
      <c r="P29" s="15">
        <f t="shared" si="5"/>
        <v>248481.49277913489</v>
      </c>
      <c r="Q29" s="9">
        <f t="shared" si="26"/>
        <v>2614.0124398261241</v>
      </c>
    </row>
    <row r="30" spans="2:19" x14ac:dyDescent="0.2">
      <c r="B30" s="1" t="s">
        <v>23</v>
      </c>
      <c r="C30" s="9">
        <f t="shared" si="27"/>
        <v>316497.17188562767</v>
      </c>
      <c r="D30" s="9">
        <f t="shared" si="25"/>
        <v>319336.31498467457</v>
      </c>
      <c r="E30" s="9">
        <f t="shared" si="25"/>
        <v>322199.11760954687</v>
      </c>
      <c r="F30" s="9">
        <f t="shared" si="25"/>
        <v>325085.77692295978</v>
      </c>
      <c r="G30" s="9">
        <f t="shared" si="25"/>
        <v>327996.49173065112</v>
      </c>
      <c r="H30" s="9">
        <f t="shared" si="25"/>
        <v>330931.46249507321</v>
      </c>
      <c r="I30" s="9">
        <f t="shared" si="25"/>
        <v>333890.89134919882</v>
      </c>
      <c r="J30" s="9">
        <f t="shared" si="25"/>
        <v>336874.98211044213</v>
      </c>
      <c r="K30" s="9">
        <f t="shared" si="25"/>
        <v>339883.94029469579</v>
      </c>
      <c r="L30" s="9">
        <f t="shared" si="25"/>
        <v>342917.97313048493</v>
      </c>
      <c r="M30" s="9">
        <f t="shared" si="25"/>
        <v>345977.28957323893</v>
      </c>
      <c r="N30" s="9">
        <f t="shared" si="25"/>
        <v>349062.10031968256</v>
      </c>
      <c r="O30" s="9">
        <f t="shared" si="28"/>
        <v>67600</v>
      </c>
      <c r="P30" s="15">
        <f t="shared" si="5"/>
        <v>281462.10031968256</v>
      </c>
      <c r="Q30" s="9">
        <f t="shared" si="26"/>
        <v>2908.8508359973548</v>
      </c>
    </row>
    <row r="31" spans="2:19" x14ac:dyDescent="0.2">
      <c r="B31" s="1" t="s">
        <v>24</v>
      </c>
      <c r="C31" s="9">
        <f t="shared" si="27"/>
        <v>352172.61782234657</v>
      </c>
      <c r="D31" s="9">
        <f t="shared" si="25"/>
        <v>355309.05630419945</v>
      </c>
      <c r="E31" s="9">
        <f t="shared" si="25"/>
        <v>358471.63177340111</v>
      </c>
      <c r="F31" s="9">
        <f t="shared" si="25"/>
        <v>361660.56203817943</v>
      </c>
      <c r="G31" s="9">
        <f t="shared" si="25"/>
        <v>364876.06672183092</v>
      </c>
      <c r="H31" s="9">
        <f t="shared" si="25"/>
        <v>368118.36727784615</v>
      </c>
      <c r="I31" s="9">
        <f t="shared" si="25"/>
        <v>371387.68700516154</v>
      </c>
      <c r="J31" s="9">
        <f t="shared" si="25"/>
        <v>374684.2510635379</v>
      </c>
      <c r="K31" s="9">
        <f t="shared" si="25"/>
        <v>378008.28648906737</v>
      </c>
      <c r="L31" s="9">
        <f t="shared" si="25"/>
        <v>381360.02220980957</v>
      </c>
      <c r="M31" s="9">
        <f t="shared" si="25"/>
        <v>384739.68906155799</v>
      </c>
      <c r="N31" s="18">
        <f t="shared" si="25"/>
        <v>388147.51980373764</v>
      </c>
      <c r="O31" s="9">
        <f t="shared" si="28"/>
        <v>70000</v>
      </c>
      <c r="P31" s="15">
        <f t="shared" si="5"/>
        <v>318147.51980373764</v>
      </c>
      <c r="Q31" s="18">
        <f t="shared" si="26"/>
        <v>3234.5626650311474</v>
      </c>
    </row>
    <row r="32" spans="2:19" x14ac:dyDescent="0.2">
      <c r="B32" s="1" t="s">
        <v>25</v>
      </c>
      <c r="C32" s="9">
        <f t="shared" si="27"/>
        <v>391583.74913543544</v>
      </c>
      <c r="D32" s="9">
        <f t="shared" si="25"/>
        <v>395048.61371156404</v>
      </c>
      <c r="E32" s="9">
        <f t="shared" si="25"/>
        <v>398542.35215916042</v>
      </c>
      <c r="F32" s="9">
        <f t="shared" si="25"/>
        <v>402065.20509382006</v>
      </c>
      <c r="G32" s="9">
        <f t="shared" si="25"/>
        <v>405617.41513626854</v>
      </c>
      <c r="H32" s="9">
        <f t="shared" si="25"/>
        <v>409199.22692907078</v>
      </c>
      <c r="I32" s="9">
        <f t="shared" si="25"/>
        <v>412810.88715347968</v>
      </c>
      <c r="J32" s="9">
        <f t="shared" si="25"/>
        <v>416452.64454642532</v>
      </c>
      <c r="K32" s="9">
        <f t="shared" si="25"/>
        <v>420124.74991764553</v>
      </c>
      <c r="L32" s="9">
        <f t="shared" si="25"/>
        <v>423827.45616695925</v>
      </c>
      <c r="M32" s="9">
        <f t="shared" si="25"/>
        <v>427561.01830168389</v>
      </c>
      <c r="N32" s="9">
        <f t="shared" si="25"/>
        <v>431325.6934541979</v>
      </c>
      <c r="O32" s="9">
        <f t="shared" si="28"/>
        <v>72400</v>
      </c>
      <c r="P32" s="15">
        <f t="shared" si="5"/>
        <v>358925.6934541979</v>
      </c>
      <c r="Q32" s="9">
        <f t="shared" si="26"/>
        <v>3594.3807787849823</v>
      </c>
      <c r="S32" s="10"/>
    </row>
    <row r="33" spans="2:17" x14ac:dyDescent="0.2">
      <c r="B33" s="1" t="s">
        <v>26</v>
      </c>
      <c r="C33" s="9">
        <f t="shared" si="27"/>
        <v>435121.74089964951</v>
      </c>
      <c r="D33" s="9">
        <f t="shared" si="25"/>
        <v>438949.42207381321</v>
      </c>
      <c r="E33" s="9">
        <f t="shared" si="25"/>
        <v>442809.00059109495</v>
      </c>
      <c r="F33" s="9">
        <f t="shared" si="25"/>
        <v>446700.74226268742</v>
      </c>
      <c r="G33" s="9">
        <f t="shared" si="25"/>
        <v>450624.91511487646</v>
      </c>
      <c r="H33" s="9">
        <f t="shared" si="25"/>
        <v>454581.78940750042</v>
      </c>
      <c r="I33" s="9">
        <f t="shared" si="25"/>
        <v>458571.63765256293</v>
      </c>
      <c r="J33" s="9">
        <f t="shared" si="25"/>
        <v>462594.73463300092</v>
      </c>
      <c r="K33" s="9">
        <f t="shared" si="25"/>
        <v>466651.35742160922</v>
      </c>
      <c r="L33" s="9">
        <f t="shared" si="25"/>
        <v>470741.78540012264</v>
      </c>
      <c r="M33" s="9">
        <f t="shared" si="25"/>
        <v>474866.300278457</v>
      </c>
      <c r="N33" s="9">
        <f t="shared" si="25"/>
        <v>479025.18611411081</v>
      </c>
      <c r="O33" s="9">
        <f t="shared" si="28"/>
        <v>74800</v>
      </c>
      <c r="P33" s="15">
        <f t="shared" si="5"/>
        <v>404225.18611411081</v>
      </c>
      <c r="Q33" s="9">
        <f t="shared" si="26"/>
        <v>3991.8765509509235</v>
      </c>
    </row>
    <row r="34" spans="2:17" x14ac:dyDescent="0.2">
      <c r="B34" s="1" t="s">
        <v>27</v>
      </c>
      <c r="C34" s="9">
        <f t="shared" si="27"/>
        <v>483218.72933172836</v>
      </c>
      <c r="D34" s="9">
        <f t="shared" si="25"/>
        <v>487447.21874282608</v>
      </c>
      <c r="E34" s="9">
        <f t="shared" si="25"/>
        <v>491710.94556568295</v>
      </c>
      <c r="F34" s="9">
        <f t="shared" si="25"/>
        <v>496010.20344539697</v>
      </c>
      <c r="G34" s="9">
        <f t="shared" si="25"/>
        <v>500345.28847410862</v>
      </c>
      <c r="H34" s="9">
        <f t="shared" si="25"/>
        <v>504716.49921139283</v>
      </c>
      <c r="I34" s="9">
        <f t="shared" si="25"/>
        <v>509124.13670482108</v>
      </c>
      <c r="J34" s="9">
        <f t="shared" si="25"/>
        <v>513568.50451069459</v>
      </c>
      <c r="K34" s="9">
        <f t="shared" si="25"/>
        <v>518049.90871495038</v>
      </c>
      <c r="L34" s="9">
        <f t="shared" si="25"/>
        <v>522568.65795424161</v>
      </c>
      <c r="M34" s="9">
        <f t="shared" si="25"/>
        <v>527125.06343719363</v>
      </c>
      <c r="N34" s="9">
        <f t="shared" si="25"/>
        <v>531719.43896583689</v>
      </c>
      <c r="O34" s="9">
        <f t="shared" si="28"/>
        <v>77200</v>
      </c>
      <c r="P34" s="15">
        <f t="shared" si="5"/>
        <v>454519.43896583689</v>
      </c>
      <c r="Q34" s="9">
        <f t="shared" si="26"/>
        <v>4430.9953247153071</v>
      </c>
    </row>
    <row r="35" spans="2:17" x14ac:dyDescent="0.2">
      <c r="B35" s="1" t="s">
        <v>28</v>
      </c>
      <c r="C35" s="9">
        <f t="shared" si="27"/>
        <v>536352.10095721879</v>
      </c>
      <c r="D35" s="9">
        <f t="shared" si="25"/>
        <v>541023.36846519564</v>
      </c>
      <c r="E35" s="9">
        <f t="shared" si="25"/>
        <v>545733.56320240558</v>
      </c>
      <c r="F35" s="9">
        <f t="shared" si="25"/>
        <v>550483.00956242566</v>
      </c>
      <c r="G35" s="9">
        <f t="shared" si="25"/>
        <v>555272.03464211256</v>
      </c>
      <c r="H35" s="9">
        <f t="shared" si="25"/>
        <v>560100.96826413018</v>
      </c>
      <c r="I35" s="9">
        <f t="shared" si="25"/>
        <v>564970.14299966453</v>
      </c>
      <c r="J35" s="9">
        <f t="shared" si="25"/>
        <v>569879.89419132844</v>
      </c>
      <c r="K35" s="9">
        <f t="shared" si="25"/>
        <v>574830.5599762561</v>
      </c>
      <c r="L35" s="9">
        <f t="shared" si="25"/>
        <v>579822.48130939156</v>
      </c>
      <c r="M35" s="9">
        <f t="shared" si="25"/>
        <v>584856.00198696984</v>
      </c>
      <c r="N35" s="9">
        <f t="shared" si="25"/>
        <v>589931.46867019462</v>
      </c>
      <c r="O35" s="9">
        <f t="shared" si="28"/>
        <v>79600</v>
      </c>
      <c r="P35" s="15">
        <f t="shared" si="5"/>
        <v>510331.46867019462</v>
      </c>
      <c r="Q35" s="9">
        <f t="shared" si="26"/>
        <v>4916.0955722516219</v>
      </c>
    </row>
    <row r="36" spans="2:17" x14ac:dyDescent="0.2">
      <c r="B36" s="1" t="s">
        <v>29</v>
      </c>
      <c r="C36" s="9">
        <f t="shared" si="27"/>
        <v>595049.23090911284</v>
      </c>
      <c r="D36" s="9">
        <f t="shared" si="25"/>
        <v>600209.64116668876</v>
      </c>
      <c r="E36" s="9">
        <f t="shared" si="25"/>
        <v>605413.05484307779</v>
      </c>
      <c r="F36" s="9">
        <f t="shared" si="25"/>
        <v>610659.83030010341</v>
      </c>
      <c r="G36" s="9">
        <f t="shared" si="25"/>
        <v>615950.32888593758</v>
      </c>
      <c r="H36" s="9">
        <f t="shared" si="25"/>
        <v>621284.91495998704</v>
      </c>
      <c r="I36" s="9">
        <f t="shared" si="25"/>
        <v>626663.95591798692</v>
      </c>
      <c r="J36" s="9">
        <f t="shared" si="25"/>
        <v>632087.82221730344</v>
      </c>
      <c r="K36" s="9">
        <f t="shared" si="25"/>
        <v>637556.88740244764</v>
      </c>
      <c r="L36" s="9">
        <f t="shared" si="25"/>
        <v>643071.52813080139</v>
      </c>
      <c r="M36" s="9">
        <f t="shared" si="25"/>
        <v>648632.12419855804</v>
      </c>
      <c r="N36" s="18">
        <f t="shared" si="25"/>
        <v>654239.05856687936</v>
      </c>
      <c r="O36" s="9">
        <f t="shared" si="28"/>
        <v>82000</v>
      </c>
      <c r="P36" s="15">
        <f t="shared" si="5"/>
        <v>572239.05856687936</v>
      </c>
      <c r="Q36" s="18">
        <f t="shared" si="26"/>
        <v>5451.9921547239946</v>
      </c>
    </row>
    <row r="37" spans="2:17" x14ac:dyDescent="0.2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 t="s">
        <v>42</v>
      </c>
    </row>
    <row r="38" spans="2:17" ht="13.9" hidden="1" x14ac:dyDescent="0.3">
      <c r="P38" s="10"/>
      <c r="Q38" s="10"/>
    </row>
    <row r="39" spans="2:17" ht="13.9" hidden="1" x14ac:dyDescent="0.3"/>
    <row r="40" spans="2:17" ht="13.9" hidden="1" x14ac:dyDescent="0.3"/>
    <row r="41" spans="2:17" ht="13.9" hidden="1" x14ac:dyDescent="0.3"/>
    <row r="42" spans="2:17" ht="13.9" hidden="1" x14ac:dyDescent="0.3"/>
    <row r="43" spans="2:17" ht="13.9" hidden="1" x14ac:dyDescent="0.3"/>
    <row r="44" spans="2:17" ht="13.9" hidden="1" x14ac:dyDescent="0.3"/>
    <row r="45" spans="2:17" ht="13.9" hidden="1" x14ac:dyDescent="0.3"/>
    <row r="46" spans="2:17" ht="13.9" hidden="1" x14ac:dyDescent="0.3"/>
    <row r="47" spans="2:17" ht="13.9" hidden="1" x14ac:dyDescent="0.3"/>
    <row r="48" spans="2:17" ht="13.9" hidden="1" x14ac:dyDescent="0.3"/>
  </sheetData>
  <sheetProtection password="C755" sheet="1" objects="1" scenarios="1" formatCells="0" formatColumns="0" formatRows="0" insertColumns="0" insertRows="0" insertHyperlinks="0" deleteColumns="0" deleteRows="0" sort="0" autoFilter="0" pivotTables="0"/>
  <pageMargins left="0.23622047244094499" right="0.23622047244094499" top="0.511811023622047" bottom="0.511811023622047" header="0.23622047244094499" footer="0.23622047244094499"/>
  <pageSetup paperSize="9" scale="94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Калькулятор роста капитала</vt:lpstr>
      <vt:lpstr>interest</vt:lpstr>
      <vt:lpstr>monthly_deposit</vt:lpstr>
    </vt:vector>
  </TitlesOfParts>
  <Company>Jensen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Mamedrzaev</dc:creator>
  <cp:lastModifiedBy>tnm</cp:lastModifiedBy>
  <cp:lastPrinted>2020-03-12T11:37:35Z</cp:lastPrinted>
  <dcterms:created xsi:type="dcterms:W3CDTF">2010-05-24T12:07:32Z</dcterms:created>
  <dcterms:modified xsi:type="dcterms:W3CDTF">2022-09-14T14:44:11Z</dcterms:modified>
</cp:coreProperties>
</file>